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9425" windowHeight="6840" activeTab="0"/>
  </bookViews>
  <sheets>
    <sheet name="Лист1" sheetId="1" r:id="rId1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<sst xmlns="http://schemas.openxmlformats.org/spreadsheetml/2006/main" count="325" uniqueCount="248">
  <si>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</si>
  <si>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</si>
  <si>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</si>
  <si>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</si>
  <si>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</si>
  <si>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</si>
  <si>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</si>
  <si>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</si>
  <si>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</si>
  <si>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</si>
  <si>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</si>
  <si>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</si>
  <si>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</si>
  <si>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</si>
  <si>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</si>
  <si>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</si>
  <si>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</si>
  <si>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</si>
  <si>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</si>
  <si>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</si>
  <si>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</si>
  <si>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</si>
  <si>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</si>
  <si>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</si>
  <si>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</si>
  <si>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</si>
  <si>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</si>
  <si>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</si>
  <si>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</si>
  <si>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</si>
  <si>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</si>
  <si>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</si>
  <si>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</si>
  <si>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</si>
  <si>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</si>
  <si>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</si>
  <si>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</si>
  <si>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</si>
  <si>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</si>
  <si>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</si>
  <si>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</si>
  <si>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</si>
  <si>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</si>
  <si>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</si>
  <si>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</si>
  <si>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</si>
  <si>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</si>
  <si>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</si>
  <si>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</si>
  <si>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</si>
  <si>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</si>
  <si>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</si>
  <si>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</si>
  <si>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</si>
  <si>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</si>
  <si>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</si>
  <si>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</si>
  <si>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</si>
  <si>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</si>
  <si>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</si>
  <si>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</si>
  <si>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</si>
  <si>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</si>
  <si>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</si>
  <si>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</si>
  <si>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</si>
  <si>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</si>
  <si>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</si>
  <si>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</si>
  <si>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</si>
  <si>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</si>
  <si>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</si>
  <si>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</si>
  <si>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</si>
  <si>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</si>
  <si>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</si>
  <si>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</si>
  <si>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</si>
  <si>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</si>
  <si>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</si>
  <si>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</si>
  <si>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</si>
  <si>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</si>
  <si>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</si>
  <si>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</si>
  <si>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</si>
  <si>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</si>
  <si>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</si>
  <si>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</si>
  <si>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</si>
  <si>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</si>
  <si>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</si>
  <si>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</si>
  <si>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</si>
  <si>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</si>
  <si>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</si>
  <si>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</si>
  <si>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</si>
  <si>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</si>
  <si>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</si>
  <si>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</si>
  <si>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</si>
  <si>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</si>
  <si>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</si>
  <si>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</si>
  <si>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</si>
  <si>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</si>
  <si>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</si>
  <si>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</si>
  <si>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</si>
  <si>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</si>
  <si>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</si>
  <si>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</si>
  <si>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</si>
  <si>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</si>
  <si>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</si>
  <si>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</si>
  <si>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</si>
  <si>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</si>
  <si>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</si>
  <si>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</si>
  <si>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</si>
  <si>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</si>
  <si>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</si>
  <si>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</si>
  <si>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</si>
  <si>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</si>
  <si>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</si>
  <si>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</si>
  <si>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</si>
  <si>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</si>
  <si>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</si>
  <si>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</si>
  <si>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</si>
  <si>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</si>
  <si>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</si>
  <si>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</si>
  <si>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</si>
  <si>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</si>
  <si>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</si>
  <si>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</si>
  <si>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</si>
  <si>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</si>
  <si>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</si>
  <si>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</si>
  <si>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</si>
  <si>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</si>
  <si>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</si>
  <si>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</si>
  <si>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</si>
  <si>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</si>
  <si>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</si>
  <si>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</si>
  <si>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</si>
  <si>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</si>
  <si>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</si>
  <si>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</si>
  <si>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</si>
  <si>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</si>
  <si>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</si>
  <si>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</si>
  <si>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</si>
  <si>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</si>
  <si>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</si>
  <si>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</si>
  <si>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</si>
  <si>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</si>
  <si>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</si>
  <si>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</si>
  <si>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</si>
  <si>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</si>
  <si>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</si>
  <si>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</si>
  <si>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</si>
  <si>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</si>
  <si>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</si>
  <si>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</si>
  <si>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</si>
  <si>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</si>
  <si>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</si>
  <si>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</si>
  <si>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</si>
  <si>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</si>
  <si>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</si>
  <si>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</si>
  <si>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</si>
  <si>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</si>
  <si>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</si>
  <si>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</si>
  <si>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</si>
  <si>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</si>
  <si>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</si>
  <si>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</si>
  <si>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</si>
  <si>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</si>
  <si>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</si>
  <si>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</si>
  <si>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</si>
  <si>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</si>
  <si>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</si>
  <si>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</si>
  <si>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</si>
  <si>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</si>
  <si>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</si>
  <si>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</si>
  <si>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</si>
  <si>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</si>
  <si>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</si>
  <si>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</si>
  <si>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</si>
  <si>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</si>
  <si>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</si>
  <si>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</si>
  <si>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</si>
  <si>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</si>
  <si>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</si>
  <si>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</si>
  <si>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</si>
  <si>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</si>
  <si>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</si>
  <si>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</si>
  <si>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</si>
  <si>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</si>
  <si>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Темп роста  2014 года к 2013 году, %1</t>
  </si>
  <si>
    <t>Оборот розничной торговли на 1 жителя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</si>
  <si>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</si>
  <si>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</si>
  <si>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t xml:space="preserve">% к предыдущему году </t>
  </si>
  <si>
    <t xml:space="preserve"> 2014 год</t>
  </si>
  <si>
    <t xml:space="preserve"> 2015 год</t>
  </si>
  <si>
    <t xml:space="preserve"> 2016 год</t>
  </si>
  <si>
    <r>
      <t>Темп роста  2014 года  2013 году, %</t>
    </r>
    <r>
      <rPr>
        <vertAlign val="superscript"/>
        <sz val="22"/>
        <rFont val="Times New Roman Cyr"/>
        <family val="0"/>
      </rPr>
      <t>1</t>
    </r>
  </si>
  <si>
    <r>
      <t>Темп роста   2015 года к 2014 году, %</t>
    </r>
    <r>
      <rPr>
        <vertAlign val="superscript"/>
        <sz val="22"/>
        <rFont val="Times New Roman Cyr"/>
        <family val="0"/>
      </rPr>
      <t>1</t>
    </r>
  </si>
  <si>
    <r>
      <t>Темп роста 2016 года к   2015 году</t>
    </r>
    <r>
      <rPr>
        <vertAlign val="superscript"/>
        <sz val="22"/>
        <rFont val="Times New Roman Cyr"/>
        <family val="1"/>
      </rPr>
      <t>1</t>
    </r>
    <r>
      <rPr>
        <sz val="22"/>
        <rFont val="Times New Roman Cyr"/>
        <family val="1"/>
      </rPr>
      <t>, %</t>
    </r>
    <r>
      <rPr>
        <vertAlign val="superscript"/>
        <sz val="22"/>
        <rFont val="Times New Roman Cyr"/>
        <family val="1"/>
      </rPr>
      <t xml:space="preserve"> </t>
    </r>
  </si>
  <si>
    <r>
      <t>Естествен</t>
    </r>
    <r>
      <rPr>
        <sz val="22"/>
        <rFont val="Times New Roman Cyr"/>
        <family val="0"/>
      </rPr>
      <t>ный прирост (убыль)</t>
    </r>
    <r>
      <rPr>
        <sz val="22"/>
        <rFont val="Times New Roman Cyr"/>
        <family val="1"/>
      </rPr>
      <t xml:space="preserve"> населения</t>
    </r>
  </si>
  <si>
    <r>
      <t xml:space="preserve">Ввод </t>
    </r>
    <r>
      <rPr>
        <b/>
        <sz val="22"/>
        <rFont val="Times New Roman Cyr"/>
        <family val="0"/>
      </rPr>
      <t>в действие жилых домов</t>
    </r>
    <r>
      <rPr>
        <b/>
        <sz val="22"/>
        <rFont val="Times New Roman Cyr"/>
        <family val="1"/>
      </rPr>
      <t xml:space="preserve"> и объектов соцкультбыта:</t>
    </r>
  </si>
  <si>
    <r>
      <t xml:space="preserve">   2 </t>
    </r>
    <r>
      <rPr>
        <sz val="22"/>
        <rFont val="Times New Roman Cyr"/>
        <family val="0"/>
      </rPr>
      <t>- по состоянию на 01.01.2017</t>
    </r>
  </si>
  <si>
    <r>
      <t xml:space="preserve">    3 </t>
    </r>
    <r>
      <rPr>
        <sz val="22"/>
        <rFont val="Times New Roman Cyr"/>
        <family val="0"/>
      </rPr>
      <t>- для муниципальных районов</t>
    </r>
  </si>
  <si>
    <r>
      <t xml:space="preserve">  </t>
    </r>
    <r>
      <rPr>
        <vertAlign val="superscript"/>
        <sz val="22"/>
        <rFont val="Times New Roman"/>
        <family val="1"/>
      </rPr>
      <t xml:space="preserve">1 </t>
    </r>
    <r>
      <rPr>
        <sz val="22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показателей, с которыми не указаны индексы физического объема.</t>
    </r>
  </si>
  <si>
    <t>в 5,0 р.</t>
  </si>
  <si>
    <t>в 2,2 р.</t>
  </si>
  <si>
    <t>Прибыль прибыльных предприятий*</t>
  </si>
  <si>
    <t>Кредиторская задолженность*</t>
  </si>
  <si>
    <t>Дебиторская задолженность*</t>
  </si>
  <si>
    <t>* Статистические данные о финансовом состоянии предприятий отсутствуют.</t>
  </si>
  <si>
    <t>Количество транспортных средств в собственности граждан, зарегистрированных в установленном порядке, состоящих на учете **</t>
  </si>
  <si>
    <t>социально-экономического развития муниципального образования город Югорск за 2016 год</t>
  </si>
  <si>
    <t>** - В связи с переводом РЭГ ОГИБДД ОМВД России по городу Югорску на новую информационную систему "ФИС ГИБДД-М", получить информацию о всех зарегистрированных на территории города Югорска транспортных средствах, находящихся в собственности граждан, не представляется возможным.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</si>
</sst>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#,##0.0"/>
    <numFmt numFmtId="184" formatCode="#,##0.000"/>
    <numFmt numFmtId="185" formatCode="0.00000000"/>
    <numFmt numFmtId="186" formatCode="0.000000000"/>
  </numFmts>
  <fonts count="53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sz val="16"/>
      <color indexed="12"/>
      <name val="Times New Roman Cyr"/>
      <family val="1"/>
    </font>
    <font>
      <b/>
      <sz val="16"/>
      <color indexed="10"/>
      <name val="Times New Roman Cyr"/>
      <family val="0"/>
    </font>
    <font>
      <sz val="18"/>
      <name val="Times New Roman Cyr"/>
      <family val="1"/>
    </font>
    <font>
      <sz val="18"/>
      <color indexed="12"/>
      <name val="Times New Roman Cyr"/>
      <family val="1"/>
    </font>
    <font>
      <b/>
      <sz val="22"/>
      <name val="Times New Roman Cyr"/>
      <family val="1"/>
    </font>
    <font>
      <sz val="22"/>
      <name val="Times New Roman Cyr"/>
      <family val="1"/>
    </font>
    <font>
      <sz val="22"/>
      <name val="Times New Roman"/>
      <family val="1"/>
    </font>
    <font>
      <vertAlign val="superscript"/>
      <sz val="22"/>
      <name val="Times New Roman Cyr"/>
      <family val="0"/>
    </font>
    <font>
      <sz val="22"/>
      <name val="Arial Cyr"/>
      <family val="0"/>
    </font>
    <font>
      <sz val="22"/>
      <color indexed="8"/>
      <name val="Times New Roman"/>
      <family val="1"/>
    </font>
    <font>
      <i/>
      <sz val="22"/>
      <name val="Times New Roman"/>
      <family val="1"/>
    </font>
    <font>
      <vertAlign val="superscript"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6" fillId="32" borderId="10" xfId="0" applyFont="1" applyFill="1" applyBorder="1" applyAlignment="1" applyProtection="1">
      <alignment horizontal="left" vertical="center" wrapText="1" indent="1"/>
      <protection/>
    </xf>
    <xf numFmtId="0" fontId="16" fillId="32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177" fontId="12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77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177" fontId="12" fillId="0" borderId="13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/>
    </xf>
    <xf numFmtId="177" fontId="12" fillId="0" borderId="10" xfId="0" applyNumberFormat="1" applyFont="1" applyFill="1" applyBorder="1" applyAlignment="1">
      <alignment horizontal="center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181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3" fillId="0" borderId="0" xfId="0" applyFont="1" applyFill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showGridLines="0" tabSelected="1" view="pageBreakPreview" zoomScale="50" zoomScaleNormal="49" zoomScaleSheetLayoutView="50" zoomScalePageLayoutView="32" workbookViewId="0" topLeftCell="A1">
      <selection activeCell="C5" sqref="C5"/>
    </sheetView>
  </sheetViews>
  <sheetFormatPr defaultColWidth="9.00390625" defaultRowHeight="12.75"/>
  <cols>
    <col min="1" max="1" width="9.125" style="1" customWidth="1"/>
    <col min="2" max="2" width="112.00390625" style="1" customWidth="1"/>
    <col min="3" max="3" width="35.00390625" style="1" customWidth="1"/>
    <col min="4" max="4" width="36.125" style="1" customWidth="1"/>
    <col min="5" max="5" width="36.875" style="1" customWidth="1"/>
    <col min="6" max="6" width="35.875" style="1" customWidth="1"/>
    <col min="7" max="7" width="35.125" style="1" customWidth="1"/>
    <col min="8" max="8" width="38.75390625" style="1" customWidth="1"/>
    <col min="9" max="9" width="37.375" style="1" customWidth="1"/>
    <col min="10" max="10" width="0.37109375" style="1" hidden="1" customWidth="1"/>
    <col min="11" max="11" width="21.25390625" style="1" hidden="1" customWidth="1"/>
    <col min="12" max="16384" width="9.125" style="1" customWidth="1"/>
  </cols>
  <sheetData>
    <row r="1" spans="2:14" ht="20.25">
      <c r="B1" s="6"/>
      <c r="C1" s="5"/>
      <c r="L1" s="7"/>
      <c r="M1" s="7"/>
      <c r="N1" s="7"/>
    </row>
    <row r="2" spans="1:11" s="3" customFormat="1" ht="38.25" customHeight="1">
      <c r="A2" s="73" t="s">
        <v>79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" customFormat="1" ht="33.75" customHeight="1">
      <c r="A3" s="75" t="s">
        <v>246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2:6" ht="12.75">
      <c r="B4" s="2"/>
      <c r="C4" s="2"/>
      <c r="D4" s="2"/>
      <c r="E4" s="2"/>
      <c r="F4" s="2"/>
    </row>
    <row r="5" spans="1:11" ht="153" customHeight="1">
      <c r="A5" s="12" t="s">
        <v>101</v>
      </c>
      <c r="B5" s="13" t="s">
        <v>0</v>
      </c>
      <c r="C5" s="13" t="s">
        <v>78</v>
      </c>
      <c r="D5" s="14" t="s">
        <v>228</v>
      </c>
      <c r="E5" s="14" t="s">
        <v>231</v>
      </c>
      <c r="F5" s="14" t="s">
        <v>229</v>
      </c>
      <c r="G5" s="14" t="s">
        <v>232</v>
      </c>
      <c r="H5" s="14" t="s">
        <v>230</v>
      </c>
      <c r="I5" s="14" t="s">
        <v>233</v>
      </c>
      <c r="J5" s="9"/>
      <c r="K5" s="9" t="s">
        <v>223</v>
      </c>
    </row>
    <row r="6" spans="1:11" ht="29.25" customHeight="1">
      <c r="A6" s="15" t="s">
        <v>102</v>
      </c>
      <c r="B6" s="80" t="s">
        <v>68</v>
      </c>
      <c r="C6" s="81"/>
      <c r="D6" s="16"/>
      <c r="E6" s="16"/>
      <c r="F6" s="16"/>
      <c r="G6" s="17"/>
      <c r="H6" s="17"/>
      <c r="I6" s="17"/>
      <c r="J6" s="10"/>
      <c r="K6" s="10"/>
    </row>
    <row r="7" spans="1:11" ht="27.75" customHeight="1">
      <c r="A7" s="18" t="s">
        <v>104</v>
      </c>
      <c r="B7" s="19" t="s">
        <v>221</v>
      </c>
      <c r="C7" s="20" t="s">
        <v>1</v>
      </c>
      <c r="D7" s="16">
        <v>36.1</v>
      </c>
      <c r="E7" s="40">
        <v>101.5</v>
      </c>
      <c r="F7" s="40">
        <v>36.5</v>
      </c>
      <c r="G7" s="41">
        <v>101.1</v>
      </c>
      <c r="H7" s="42">
        <v>37</v>
      </c>
      <c r="I7" s="43">
        <v>101.4</v>
      </c>
      <c r="J7" s="10"/>
      <c r="K7" s="10"/>
    </row>
    <row r="8" spans="1:11" ht="26.25" customHeight="1">
      <c r="A8" s="18" t="s">
        <v>105</v>
      </c>
      <c r="B8" s="21" t="s">
        <v>234</v>
      </c>
      <c r="C8" s="20" t="s">
        <v>80</v>
      </c>
      <c r="D8" s="44">
        <v>321</v>
      </c>
      <c r="E8" s="45">
        <v>91.5</v>
      </c>
      <c r="F8" s="45">
        <v>289</v>
      </c>
      <c r="G8" s="46">
        <v>90</v>
      </c>
      <c r="H8" s="47">
        <v>372</v>
      </c>
      <c r="I8" s="48">
        <v>128.7</v>
      </c>
      <c r="J8" s="10"/>
      <c r="K8" s="10"/>
    </row>
    <row r="9" spans="1:11" ht="24.75" customHeight="1">
      <c r="A9" s="18" t="s">
        <v>106</v>
      </c>
      <c r="B9" s="21" t="s">
        <v>66</v>
      </c>
      <c r="C9" s="20" t="s">
        <v>80</v>
      </c>
      <c r="D9" s="44">
        <v>172</v>
      </c>
      <c r="E9" s="45">
        <v>94</v>
      </c>
      <c r="F9" s="45">
        <v>123</v>
      </c>
      <c r="G9" s="46">
        <v>71.5</v>
      </c>
      <c r="H9" s="47">
        <v>108</v>
      </c>
      <c r="I9" s="48">
        <v>87.8</v>
      </c>
      <c r="J9" s="10"/>
      <c r="K9" s="10"/>
    </row>
    <row r="10" spans="1:11" ht="29.25" customHeight="1">
      <c r="A10" s="15" t="s">
        <v>103</v>
      </c>
      <c r="B10" s="82" t="s">
        <v>69</v>
      </c>
      <c r="C10" s="77"/>
      <c r="D10" s="44"/>
      <c r="E10" s="45"/>
      <c r="F10" s="45"/>
      <c r="G10" s="46"/>
      <c r="H10" s="47"/>
      <c r="I10" s="48"/>
      <c r="J10" s="10"/>
      <c r="K10" s="10"/>
    </row>
    <row r="11" spans="1:11" ht="54.75" customHeight="1">
      <c r="A11" s="18" t="s">
        <v>107</v>
      </c>
      <c r="B11" s="19" t="s">
        <v>53</v>
      </c>
      <c r="C11" s="22" t="s">
        <v>1</v>
      </c>
      <c r="D11" s="44">
        <v>15.1</v>
      </c>
      <c r="E11" s="45">
        <v>96.2</v>
      </c>
      <c r="F11" s="45">
        <v>16.1</v>
      </c>
      <c r="G11" s="46">
        <v>106.6</v>
      </c>
      <c r="H11" s="47">
        <v>17</v>
      </c>
      <c r="I11" s="48">
        <v>105.6</v>
      </c>
      <c r="J11" s="10"/>
      <c r="K11" s="10"/>
    </row>
    <row r="12" spans="1:11" ht="90" customHeight="1">
      <c r="A12" s="18" t="s">
        <v>108</v>
      </c>
      <c r="B12" s="19" t="s">
        <v>54</v>
      </c>
      <c r="C12" s="22" t="s">
        <v>1</v>
      </c>
      <c r="D12" s="44">
        <v>12.9</v>
      </c>
      <c r="E12" s="45">
        <v>95.6</v>
      </c>
      <c r="F12" s="45">
        <v>13.5</v>
      </c>
      <c r="G12" s="46">
        <v>104.7</v>
      </c>
      <c r="H12" s="47">
        <v>13.3</v>
      </c>
      <c r="I12" s="48">
        <v>98.5</v>
      </c>
      <c r="J12" s="10"/>
      <c r="K12" s="10"/>
    </row>
    <row r="13" spans="1:11" ht="87.75" customHeight="1">
      <c r="A13" s="18" t="s">
        <v>109</v>
      </c>
      <c r="B13" s="19" t="s">
        <v>87</v>
      </c>
      <c r="C13" s="22" t="s">
        <v>1</v>
      </c>
      <c r="D13" s="44">
        <v>1.443</v>
      </c>
      <c r="E13" s="45">
        <v>101.7</v>
      </c>
      <c r="F13" s="45">
        <v>1.527</v>
      </c>
      <c r="G13" s="48">
        <v>105.8</v>
      </c>
      <c r="H13" s="47">
        <v>1.809</v>
      </c>
      <c r="I13" s="48">
        <v>118.5</v>
      </c>
      <c r="J13" s="10"/>
      <c r="K13" s="10"/>
    </row>
    <row r="14" spans="1:11" ht="54.75" customHeight="1">
      <c r="A14" s="18" t="s">
        <v>110</v>
      </c>
      <c r="B14" s="19" t="s">
        <v>86</v>
      </c>
      <c r="C14" s="22" t="s">
        <v>1</v>
      </c>
      <c r="D14" s="44">
        <v>0.171</v>
      </c>
      <c r="E14" s="45">
        <v>78.8</v>
      </c>
      <c r="F14" s="45">
        <v>0.241</v>
      </c>
      <c r="G14" s="48">
        <v>140.9</v>
      </c>
      <c r="H14" s="47">
        <v>0.292</v>
      </c>
      <c r="I14" s="48">
        <v>121.2</v>
      </c>
      <c r="J14" s="10"/>
      <c r="K14" s="10"/>
    </row>
    <row r="15" spans="1:11" ht="58.5" customHeight="1">
      <c r="A15" s="18" t="s">
        <v>111</v>
      </c>
      <c r="B15" s="19" t="s">
        <v>194</v>
      </c>
      <c r="C15" s="22" t="s">
        <v>7</v>
      </c>
      <c r="D15" s="44">
        <v>0.7</v>
      </c>
      <c r="E15" s="45"/>
      <c r="F15" s="45">
        <v>0.9</v>
      </c>
      <c r="G15" s="46"/>
      <c r="H15" s="47">
        <v>1.1</v>
      </c>
      <c r="I15" s="48"/>
      <c r="J15" s="10"/>
      <c r="K15" s="10"/>
    </row>
    <row r="16" spans="1:11" ht="24.75" customHeight="1">
      <c r="A16" s="18" t="s">
        <v>198</v>
      </c>
      <c r="B16" s="19" t="s">
        <v>195</v>
      </c>
      <c r="C16" s="22" t="s">
        <v>49</v>
      </c>
      <c r="D16" s="44">
        <v>808</v>
      </c>
      <c r="E16" s="45">
        <v>118</v>
      </c>
      <c r="F16" s="45">
        <v>636</v>
      </c>
      <c r="G16" s="46">
        <v>78.7</v>
      </c>
      <c r="H16" s="45">
        <v>758</v>
      </c>
      <c r="I16" s="48">
        <v>119.2</v>
      </c>
      <c r="J16" s="10"/>
      <c r="K16" s="10"/>
    </row>
    <row r="17" spans="1:11" ht="33.75" customHeight="1">
      <c r="A17" s="18" t="s">
        <v>199</v>
      </c>
      <c r="B17" s="19" t="s">
        <v>196</v>
      </c>
      <c r="C17" s="22"/>
      <c r="D17" s="44">
        <v>273</v>
      </c>
      <c r="E17" s="45">
        <v>121.9</v>
      </c>
      <c r="F17" s="45">
        <v>176</v>
      </c>
      <c r="G17" s="46">
        <v>64.5</v>
      </c>
      <c r="H17" s="47">
        <v>166</v>
      </c>
      <c r="I17" s="48">
        <v>94.3</v>
      </c>
      <c r="J17" s="10"/>
      <c r="K17" s="10"/>
    </row>
    <row r="18" spans="1:12" ht="30.75" customHeight="1">
      <c r="A18" s="18" t="s">
        <v>200</v>
      </c>
      <c r="B18" s="19" t="s">
        <v>197</v>
      </c>
      <c r="C18" s="22"/>
      <c r="D18" s="44">
        <v>535</v>
      </c>
      <c r="E18" s="45">
        <v>116.1</v>
      </c>
      <c r="F18" s="45">
        <v>460</v>
      </c>
      <c r="G18" s="46">
        <v>86</v>
      </c>
      <c r="H18" s="47">
        <v>592</v>
      </c>
      <c r="I18" s="48">
        <v>128.7</v>
      </c>
      <c r="J18" s="10"/>
      <c r="K18" s="10"/>
      <c r="L18"/>
    </row>
    <row r="19" spans="1:12" ht="106.5" customHeight="1">
      <c r="A19" s="15" t="s">
        <v>112</v>
      </c>
      <c r="B19" s="78" t="s">
        <v>72</v>
      </c>
      <c r="C19" s="79"/>
      <c r="D19" s="16"/>
      <c r="E19" s="16"/>
      <c r="F19" s="16"/>
      <c r="G19" s="17"/>
      <c r="H19" s="17"/>
      <c r="I19" s="17"/>
      <c r="J19" s="10"/>
      <c r="K19" s="10"/>
      <c r="L19"/>
    </row>
    <row r="20" spans="1:12" ht="60.75" customHeight="1">
      <c r="A20" s="18"/>
      <c r="B20" s="21" t="s">
        <v>2</v>
      </c>
      <c r="C20" s="20" t="s">
        <v>3</v>
      </c>
      <c r="D20" s="16">
        <f>SUM(D24+D26)</f>
        <v>749.4000000000001</v>
      </c>
      <c r="E20" s="16"/>
      <c r="F20" s="16">
        <f>SUM(F24+F26)</f>
        <v>1057.2</v>
      </c>
      <c r="G20" s="17"/>
      <c r="H20" s="51">
        <f>SUM(H24+H26)</f>
        <v>1080.9528</v>
      </c>
      <c r="I20" s="17"/>
      <c r="J20" s="10"/>
      <c r="K20" s="10"/>
      <c r="L20"/>
    </row>
    <row r="21" spans="1:12" ht="90" customHeight="1">
      <c r="A21" s="18" t="s">
        <v>113</v>
      </c>
      <c r="B21" s="21" t="s">
        <v>56</v>
      </c>
      <c r="C21" s="20" t="s">
        <v>57</v>
      </c>
      <c r="D21" s="16">
        <v>57.6</v>
      </c>
      <c r="E21" s="16"/>
      <c r="F21" s="16">
        <v>126.3</v>
      </c>
      <c r="G21" s="17"/>
      <c r="H21" s="51">
        <f>SUM(H20/F20)/1.067*100</f>
        <v>95.82639647584591</v>
      </c>
      <c r="I21" s="17"/>
      <c r="J21" s="10"/>
      <c r="K21" s="10"/>
      <c r="L21"/>
    </row>
    <row r="22" spans="1:12" ht="83.25" customHeight="1">
      <c r="A22" s="18" t="s">
        <v>114</v>
      </c>
      <c r="B22" s="21" t="s">
        <v>4</v>
      </c>
      <c r="C22" s="20" t="s">
        <v>57</v>
      </c>
      <c r="D22" s="16"/>
      <c r="E22" s="16"/>
      <c r="F22" s="16"/>
      <c r="G22" s="17"/>
      <c r="H22" s="50"/>
      <c r="I22" s="17"/>
      <c r="J22" s="10"/>
      <c r="K22" s="10"/>
      <c r="L22"/>
    </row>
    <row r="23" spans="1:11" ht="85.5" customHeight="1">
      <c r="A23" s="18" t="s">
        <v>115</v>
      </c>
      <c r="B23" s="21" t="s">
        <v>58</v>
      </c>
      <c r="C23" s="20" t="s">
        <v>57</v>
      </c>
      <c r="D23" s="16"/>
      <c r="E23" s="16"/>
      <c r="F23" s="16"/>
      <c r="G23" s="17"/>
      <c r="H23" s="50"/>
      <c r="I23" s="17"/>
      <c r="J23" s="10"/>
      <c r="K23" s="10"/>
    </row>
    <row r="24" spans="1:11" ht="58.5" customHeight="1">
      <c r="A24" s="18" t="s">
        <v>116</v>
      </c>
      <c r="B24" s="21" t="s">
        <v>5</v>
      </c>
      <c r="C24" s="20" t="s">
        <v>3</v>
      </c>
      <c r="D24" s="16">
        <v>295.8</v>
      </c>
      <c r="E24" s="16"/>
      <c r="F24" s="16">
        <v>497.7</v>
      </c>
      <c r="G24" s="17"/>
      <c r="H24" s="51">
        <f>SUM(F24*1.014)</f>
        <v>504.6678</v>
      </c>
      <c r="I24" s="17"/>
      <c r="J24" s="10"/>
      <c r="K24" s="10"/>
    </row>
    <row r="25" spans="1:11" ht="90.75" customHeight="1">
      <c r="A25" s="18" t="s">
        <v>117</v>
      </c>
      <c r="B25" s="21" t="s">
        <v>58</v>
      </c>
      <c r="C25" s="20" t="s">
        <v>57</v>
      </c>
      <c r="D25" s="16">
        <v>39.8</v>
      </c>
      <c r="E25" s="16"/>
      <c r="F25" s="16">
        <v>142.1</v>
      </c>
      <c r="G25" s="17"/>
      <c r="H25" s="51">
        <f>SUM(H24/F24)/1.056*100</f>
        <v>96.02272727272727</v>
      </c>
      <c r="I25" s="17"/>
      <c r="J25" s="10"/>
      <c r="K25" s="10"/>
    </row>
    <row r="26" spans="1:11" ht="55.5">
      <c r="A26" s="18" t="s">
        <v>118</v>
      </c>
      <c r="B26" s="21" t="s">
        <v>6</v>
      </c>
      <c r="C26" s="20" t="s">
        <v>3</v>
      </c>
      <c r="D26" s="16">
        <v>453.6</v>
      </c>
      <c r="E26" s="16"/>
      <c r="F26" s="16">
        <v>559.5</v>
      </c>
      <c r="G26" s="17"/>
      <c r="H26" s="51">
        <f>SUM(F26*1.03)</f>
        <v>576.285</v>
      </c>
      <c r="I26" s="17"/>
      <c r="J26" s="10"/>
      <c r="K26" s="10"/>
    </row>
    <row r="27" spans="1:11" ht="96.75" customHeight="1">
      <c r="A27" s="18" t="s">
        <v>119</v>
      </c>
      <c r="B27" s="21" t="s">
        <v>58</v>
      </c>
      <c r="C27" s="20" t="s">
        <v>57</v>
      </c>
      <c r="D27" s="16">
        <v>80.1</v>
      </c>
      <c r="E27" s="16"/>
      <c r="F27" s="16">
        <v>116.6</v>
      </c>
      <c r="G27" s="17"/>
      <c r="H27" s="51">
        <f>SUM(H26/F26)/1.077*100</f>
        <v>95.636025998143</v>
      </c>
      <c r="I27" s="17"/>
      <c r="J27" s="10"/>
      <c r="K27" s="10"/>
    </row>
    <row r="28" spans="1:11" ht="27" customHeight="1">
      <c r="A28" s="15" t="s">
        <v>120</v>
      </c>
      <c r="B28" s="76" t="s">
        <v>8</v>
      </c>
      <c r="C28" s="77"/>
      <c r="D28" s="16"/>
      <c r="E28" s="16"/>
      <c r="F28" s="16"/>
      <c r="G28" s="17"/>
      <c r="H28" s="17"/>
      <c r="I28" s="17"/>
      <c r="J28" s="10"/>
      <c r="K28" s="10"/>
    </row>
    <row r="29" spans="1:11" ht="28.5" customHeight="1">
      <c r="A29" s="18" t="s">
        <v>121</v>
      </c>
      <c r="B29" s="21" t="s">
        <v>47</v>
      </c>
      <c r="C29" s="20" t="s">
        <v>9</v>
      </c>
      <c r="D29" s="16"/>
      <c r="E29" s="16"/>
      <c r="F29" s="16"/>
      <c r="G29" s="17"/>
      <c r="H29" s="17"/>
      <c r="I29" s="17"/>
      <c r="J29" s="10"/>
      <c r="K29" s="10"/>
    </row>
    <row r="30" spans="1:11" ht="29.25" customHeight="1">
      <c r="A30" s="18" t="s">
        <v>122</v>
      </c>
      <c r="B30" s="21" t="s">
        <v>222</v>
      </c>
      <c r="C30" s="20" t="s">
        <v>10</v>
      </c>
      <c r="D30" s="16"/>
      <c r="E30" s="16"/>
      <c r="F30" s="16"/>
      <c r="G30" s="17"/>
      <c r="H30" s="17"/>
      <c r="I30" s="17"/>
      <c r="J30" s="10"/>
      <c r="K30" s="10"/>
    </row>
    <row r="31" spans="1:11" ht="33" customHeight="1">
      <c r="A31" s="18" t="s">
        <v>123</v>
      </c>
      <c r="B31" s="21" t="s">
        <v>11</v>
      </c>
      <c r="C31" s="20" t="s">
        <v>12</v>
      </c>
      <c r="D31" s="16"/>
      <c r="E31" s="16"/>
      <c r="F31" s="16"/>
      <c r="G31" s="17"/>
      <c r="H31" s="17"/>
      <c r="I31" s="17"/>
      <c r="J31" s="10"/>
      <c r="K31" s="10"/>
    </row>
    <row r="32" spans="1:11" ht="30" customHeight="1">
      <c r="A32" s="18" t="s">
        <v>124</v>
      </c>
      <c r="B32" s="21" t="s">
        <v>46</v>
      </c>
      <c r="C32" s="20" t="s">
        <v>13</v>
      </c>
      <c r="D32" s="16"/>
      <c r="E32" s="16"/>
      <c r="F32" s="16"/>
      <c r="G32" s="17"/>
      <c r="H32" s="17"/>
      <c r="I32" s="17"/>
      <c r="J32" s="10"/>
      <c r="K32" s="10"/>
    </row>
    <row r="33" spans="1:11" ht="31.5" customHeight="1">
      <c r="A33" s="18" t="s">
        <v>125</v>
      </c>
      <c r="B33" s="21" t="s">
        <v>219</v>
      </c>
      <c r="C33" s="20" t="s">
        <v>13</v>
      </c>
      <c r="D33" s="16">
        <v>33.6</v>
      </c>
      <c r="E33" s="16" t="s">
        <v>240</v>
      </c>
      <c r="F33" s="16">
        <v>58.9</v>
      </c>
      <c r="G33" s="51">
        <f>SUM(F33/D33*100)</f>
        <v>175.29761904761904</v>
      </c>
      <c r="H33" s="50">
        <v>68.5</v>
      </c>
      <c r="I33" s="51">
        <f>SUM(H33/F33)*100</f>
        <v>116.29881154499151</v>
      </c>
      <c r="J33" s="10"/>
      <c r="K33" s="10"/>
    </row>
    <row r="34" spans="1:11" ht="29.25" customHeight="1">
      <c r="A34" s="18" t="s">
        <v>126</v>
      </c>
      <c r="B34" s="21" t="s">
        <v>100</v>
      </c>
      <c r="C34" s="20" t="s">
        <v>13</v>
      </c>
      <c r="D34" s="16"/>
      <c r="E34" s="16"/>
      <c r="F34" s="16"/>
      <c r="G34" s="51"/>
      <c r="H34" s="50"/>
      <c r="I34" s="51"/>
      <c r="J34" s="10"/>
      <c r="K34" s="10"/>
    </row>
    <row r="35" spans="1:11" ht="28.5" customHeight="1">
      <c r="A35" s="18" t="s">
        <v>127</v>
      </c>
      <c r="B35" s="21" t="s">
        <v>14</v>
      </c>
      <c r="C35" s="20" t="s">
        <v>13</v>
      </c>
      <c r="D35" s="16">
        <v>8.4</v>
      </c>
      <c r="E35" s="16">
        <v>77.8</v>
      </c>
      <c r="F35" s="16">
        <v>14.4</v>
      </c>
      <c r="G35" s="51">
        <f>SUM(F35/D35*100)</f>
        <v>171.42857142857142</v>
      </c>
      <c r="H35" s="50">
        <v>18.4</v>
      </c>
      <c r="I35" s="51">
        <f>SUM(H35/F35)*100</f>
        <v>127.77777777777777</v>
      </c>
      <c r="J35" s="10"/>
      <c r="K35" s="10"/>
    </row>
    <row r="36" spans="1:11" ht="25.5" customHeight="1">
      <c r="A36" s="18" t="s">
        <v>201</v>
      </c>
      <c r="B36" s="21" t="s">
        <v>209</v>
      </c>
      <c r="C36" s="20" t="s">
        <v>30</v>
      </c>
      <c r="D36" s="16"/>
      <c r="E36" s="16"/>
      <c r="F36" s="16"/>
      <c r="G36" s="17"/>
      <c r="H36" s="17"/>
      <c r="I36" s="17"/>
      <c r="J36" s="10"/>
      <c r="K36" s="10"/>
    </row>
    <row r="37" spans="1:11" ht="25.5" customHeight="1">
      <c r="A37" s="18" t="s">
        <v>202</v>
      </c>
      <c r="B37" s="21" t="s">
        <v>208</v>
      </c>
      <c r="C37" s="20" t="s">
        <v>30</v>
      </c>
      <c r="D37" s="16"/>
      <c r="E37" s="16"/>
      <c r="F37" s="16"/>
      <c r="G37" s="17"/>
      <c r="H37" s="17"/>
      <c r="I37" s="17"/>
      <c r="J37" s="10"/>
      <c r="K37" s="10"/>
    </row>
    <row r="38" spans="1:11" ht="27" customHeight="1">
      <c r="A38" s="18" t="s">
        <v>203</v>
      </c>
      <c r="B38" s="21" t="s">
        <v>210</v>
      </c>
      <c r="C38" s="20" t="s">
        <v>217</v>
      </c>
      <c r="D38" s="16"/>
      <c r="E38" s="16"/>
      <c r="F38" s="16"/>
      <c r="G38" s="17"/>
      <c r="H38" s="17"/>
      <c r="I38" s="17"/>
      <c r="J38" s="10"/>
      <c r="K38" s="10"/>
    </row>
    <row r="39" spans="1:11" ht="28.5" customHeight="1">
      <c r="A39" s="18" t="s">
        <v>204</v>
      </c>
      <c r="B39" s="21" t="s">
        <v>212</v>
      </c>
      <c r="C39" s="20" t="s">
        <v>216</v>
      </c>
      <c r="D39" s="16"/>
      <c r="E39" s="16"/>
      <c r="F39" s="16"/>
      <c r="G39" s="17"/>
      <c r="H39" s="17"/>
      <c r="I39" s="17"/>
      <c r="J39" s="10"/>
      <c r="K39" s="10"/>
    </row>
    <row r="40" spans="1:11" ht="28.5" customHeight="1">
      <c r="A40" s="18" t="s">
        <v>205</v>
      </c>
      <c r="B40" s="21" t="s">
        <v>211</v>
      </c>
      <c r="C40" s="20" t="s">
        <v>218</v>
      </c>
      <c r="D40" s="16"/>
      <c r="E40" s="16"/>
      <c r="F40" s="16"/>
      <c r="G40" s="17"/>
      <c r="H40" s="17"/>
      <c r="I40" s="17"/>
      <c r="J40" s="10"/>
      <c r="K40" s="10"/>
    </row>
    <row r="41" spans="1:11" ht="27" customHeight="1">
      <c r="A41" s="18" t="s">
        <v>206</v>
      </c>
      <c r="B41" s="21" t="s">
        <v>213</v>
      </c>
      <c r="C41" s="20" t="s">
        <v>218</v>
      </c>
      <c r="D41" s="16"/>
      <c r="E41" s="16"/>
      <c r="F41" s="16"/>
      <c r="G41" s="17"/>
      <c r="H41" s="17"/>
      <c r="I41" s="17"/>
      <c r="J41" s="10"/>
      <c r="K41" s="10"/>
    </row>
    <row r="42" spans="1:11" ht="31.5" customHeight="1">
      <c r="A42" s="18" t="s">
        <v>207</v>
      </c>
      <c r="B42" s="21" t="s">
        <v>214</v>
      </c>
      <c r="C42" s="20" t="s">
        <v>218</v>
      </c>
      <c r="D42" s="16"/>
      <c r="E42" s="16"/>
      <c r="F42" s="16"/>
      <c r="G42" s="17"/>
      <c r="H42" s="17"/>
      <c r="I42" s="17"/>
      <c r="J42" s="10"/>
      <c r="K42" s="10"/>
    </row>
    <row r="43" spans="1:11" ht="28.5" customHeight="1">
      <c r="A43" s="18" t="s">
        <v>220</v>
      </c>
      <c r="B43" s="21" t="s">
        <v>215</v>
      </c>
      <c r="C43" s="20" t="s">
        <v>30</v>
      </c>
      <c r="D43" s="16"/>
      <c r="E43" s="16"/>
      <c r="F43" s="16"/>
      <c r="G43" s="17"/>
      <c r="H43" s="17"/>
      <c r="I43" s="17"/>
      <c r="J43" s="10"/>
      <c r="K43" s="10"/>
    </row>
    <row r="44" spans="1:11" ht="29.25" customHeight="1">
      <c r="A44" s="15" t="s">
        <v>128</v>
      </c>
      <c r="B44" s="82" t="s">
        <v>73</v>
      </c>
      <c r="C44" s="77"/>
      <c r="D44" s="16"/>
      <c r="E44" s="16"/>
      <c r="F44" s="16"/>
      <c r="G44" s="17"/>
      <c r="H44" s="17"/>
      <c r="I44" s="17"/>
      <c r="J44" s="10"/>
      <c r="K44" s="10"/>
    </row>
    <row r="45" spans="1:11" ht="28.5" customHeight="1">
      <c r="A45" s="18"/>
      <c r="B45" s="21" t="s">
        <v>2</v>
      </c>
      <c r="C45" s="20" t="s">
        <v>15</v>
      </c>
      <c r="D45" s="16">
        <v>2523.2</v>
      </c>
      <c r="E45" s="16"/>
      <c r="F45" s="16">
        <v>2658.8</v>
      </c>
      <c r="G45" s="17"/>
      <c r="H45" s="50">
        <v>1456.3</v>
      </c>
      <c r="I45" s="50"/>
      <c r="J45" s="10"/>
      <c r="K45" s="10"/>
    </row>
    <row r="46" spans="1:11" ht="114" customHeight="1">
      <c r="A46" s="18" t="s">
        <v>129</v>
      </c>
      <c r="B46" s="23" t="s">
        <v>55</v>
      </c>
      <c r="C46" s="24" t="s">
        <v>59</v>
      </c>
      <c r="D46" s="16">
        <v>114.1</v>
      </c>
      <c r="E46" s="16"/>
      <c r="F46" s="16">
        <v>92.2</v>
      </c>
      <c r="G46" s="17"/>
      <c r="H46" s="51">
        <f>SUM(H45/F45)/1.06*100</f>
        <v>51.67248098872806</v>
      </c>
      <c r="I46" s="50"/>
      <c r="J46" s="10"/>
      <c r="K46" s="10"/>
    </row>
    <row r="47" spans="1:11" ht="33" customHeight="1">
      <c r="A47" s="15" t="s">
        <v>130</v>
      </c>
      <c r="B47" s="76" t="s">
        <v>74</v>
      </c>
      <c r="C47" s="77"/>
      <c r="D47" s="16"/>
      <c r="E47" s="16"/>
      <c r="F47" s="16"/>
      <c r="G47" s="17"/>
      <c r="H47" s="50"/>
      <c r="I47" s="50"/>
      <c r="J47" s="10"/>
      <c r="K47" s="10"/>
    </row>
    <row r="48" spans="1:11" ht="27.75">
      <c r="A48" s="18"/>
      <c r="B48" s="21" t="s">
        <v>2</v>
      </c>
      <c r="C48" s="20" t="s">
        <v>16</v>
      </c>
      <c r="D48" s="16">
        <v>2094.4</v>
      </c>
      <c r="E48" s="16"/>
      <c r="F48" s="16">
        <v>2006.6</v>
      </c>
      <c r="G48" s="17"/>
      <c r="H48" s="51">
        <f>SUM(F48*0.516)</f>
        <v>1035.4056</v>
      </c>
      <c r="I48" s="50"/>
      <c r="J48" s="10"/>
      <c r="K48" s="10"/>
    </row>
    <row r="49" spans="1:11" ht="92.25" customHeight="1">
      <c r="A49" s="18" t="s">
        <v>131</v>
      </c>
      <c r="B49" s="23" t="s">
        <v>55</v>
      </c>
      <c r="C49" s="24" t="s">
        <v>227</v>
      </c>
      <c r="D49" s="16">
        <v>78.2</v>
      </c>
      <c r="E49" s="16"/>
      <c r="F49" s="16">
        <v>90.4</v>
      </c>
      <c r="G49" s="17"/>
      <c r="H49" s="51">
        <f>SUM(H48/F48)/1.039*100</f>
        <v>49.663137632338795</v>
      </c>
      <c r="I49" s="50"/>
      <c r="J49" s="10"/>
      <c r="K49" s="10"/>
    </row>
    <row r="50" spans="1:11" ht="27" customHeight="1">
      <c r="A50" s="15" t="s">
        <v>132</v>
      </c>
      <c r="B50" s="82" t="s">
        <v>75</v>
      </c>
      <c r="C50" s="77"/>
      <c r="D50" s="16"/>
      <c r="E50" s="16"/>
      <c r="F50" s="16"/>
      <c r="G50" s="17"/>
      <c r="H50" s="50"/>
      <c r="I50" s="50"/>
      <c r="J50" s="10"/>
      <c r="K50" s="10"/>
    </row>
    <row r="51" spans="1:11" ht="27.75">
      <c r="A51" s="18"/>
      <c r="B51" s="21" t="s">
        <v>2</v>
      </c>
      <c r="C51" s="20" t="s">
        <v>16</v>
      </c>
      <c r="D51" s="16">
        <v>5295.5</v>
      </c>
      <c r="E51" s="16"/>
      <c r="F51" s="16">
        <v>8449.1</v>
      </c>
      <c r="G51" s="17"/>
      <c r="H51" s="50">
        <v>8662.4</v>
      </c>
      <c r="I51" s="50"/>
      <c r="J51" s="10"/>
      <c r="K51" s="10"/>
    </row>
    <row r="52" spans="1:11" ht="79.5" customHeight="1">
      <c r="A52" s="18" t="s">
        <v>133</v>
      </c>
      <c r="B52" s="23" t="s">
        <v>55</v>
      </c>
      <c r="C52" s="24" t="s">
        <v>227</v>
      </c>
      <c r="D52" s="16">
        <v>99.6</v>
      </c>
      <c r="E52" s="16"/>
      <c r="F52" s="16">
        <v>139.2</v>
      </c>
      <c r="G52" s="17"/>
      <c r="H52" s="50">
        <v>94.1</v>
      </c>
      <c r="I52" s="17"/>
      <c r="J52" s="10"/>
      <c r="K52" s="10"/>
    </row>
    <row r="53" spans="1:11" ht="37.5" customHeight="1">
      <c r="A53" s="15" t="s">
        <v>134</v>
      </c>
      <c r="B53" s="82" t="s">
        <v>76</v>
      </c>
      <c r="C53" s="77"/>
      <c r="D53" s="16"/>
      <c r="E53" s="16"/>
      <c r="F53" s="16"/>
      <c r="G53" s="17"/>
      <c r="H53" s="50"/>
      <c r="I53" s="17"/>
      <c r="J53" s="10"/>
      <c r="K53" s="10"/>
    </row>
    <row r="54" spans="1:11" ht="27" customHeight="1">
      <c r="A54" s="18"/>
      <c r="B54" s="21" t="s">
        <v>2</v>
      </c>
      <c r="C54" s="20" t="s">
        <v>16</v>
      </c>
      <c r="D54" s="16">
        <v>2311.5</v>
      </c>
      <c r="E54" s="16"/>
      <c r="F54" s="16">
        <v>2392.9</v>
      </c>
      <c r="G54" s="17"/>
      <c r="H54" s="50">
        <v>2483.7</v>
      </c>
      <c r="I54" s="17"/>
      <c r="J54" s="10"/>
      <c r="K54" s="10"/>
    </row>
    <row r="55" spans="1:11" ht="82.5" customHeight="1">
      <c r="A55" s="18" t="s">
        <v>135</v>
      </c>
      <c r="B55" s="23" t="s">
        <v>55</v>
      </c>
      <c r="C55" s="24" t="s">
        <v>227</v>
      </c>
      <c r="D55" s="16">
        <v>102.1</v>
      </c>
      <c r="E55" s="16"/>
      <c r="F55" s="16">
        <v>90.8</v>
      </c>
      <c r="G55" s="17"/>
      <c r="H55" s="51">
        <v>96</v>
      </c>
      <c r="I55" s="17"/>
      <c r="J55" s="10"/>
      <c r="K55" s="10"/>
    </row>
    <row r="56" spans="1:11" s="55" customFormat="1" ht="27" customHeight="1">
      <c r="A56" s="52" t="s">
        <v>136</v>
      </c>
      <c r="B56" s="83" t="s">
        <v>17</v>
      </c>
      <c r="C56" s="84"/>
      <c r="D56" s="14"/>
      <c r="E56" s="14"/>
      <c r="F56" s="14"/>
      <c r="G56" s="53"/>
      <c r="H56" s="53"/>
      <c r="I56" s="53"/>
      <c r="J56" s="54"/>
      <c r="K56" s="54"/>
    </row>
    <row r="57" spans="1:11" s="55" customFormat="1" ht="47.25" customHeight="1">
      <c r="A57" s="56"/>
      <c r="B57" s="27" t="s">
        <v>2</v>
      </c>
      <c r="C57" s="33" t="s">
        <v>3</v>
      </c>
      <c r="D57" s="14">
        <v>159.9</v>
      </c>
      <c r="E57" s="14"/>
      <c r="F57" s="14">
        <v>223.5</v>
      </c>
      <c r="G57" s="53"/>
      <c r="H57" s="57">
        <f>269243.692/1000</f>
        <v>269.24369199999995</v>
      </c>
      <c r="I57" s="53"/>
      <c r="J57" s="54"/>
      <c r="K57" s="54"/>
    </row>
    <row r="58" spans="1:11" s="55" customFormat="1" ht="83.25" customHeight="1">
      <c r="A58" s="56" t="s">
        <v>137</v>
      </c>
      <c r="B58" s="27" t="s">
        <v>85</v>
      </c>
      <c r="C58" s="33" t="s">
        <v>57</v>
      </c>
      <c r="D58" s="14">
        <v>103.3</v>
      </c>
      <c r="E58" s="14"/>
      <c r="F58" s="58">
        <v>135.70374688063532</v>
      </c>
      <c r="G58" s="53"/>
      <c r="H58" s="59">
        <f>H57/F57/1.03*100</f>
        <v>116.95822940422664</v>
      </c>
      <c r="I58" s="53"/>
      <c r="J58" s="54"/>
      <c r="K58" s="54"/>
    </row>
    <row r="59" spans="1:11" s="55" customFormat="1" ht="28.5" customHeight="1">
      <c r="A59" s="56" t="s">
        <v>138</v>
      </c>
      <c r="B59" s="27" t="s">
        <v>18</v>
      </c>
      <c r="C59" s="33" t="s">
        <v>19</v>
      </c>
      <c r="D59" s="14">
        <v>1.669</v>
      </c>
      <c r="E59" s="58">
        <v>106.78182981445939</v>
      </c>
      <c r="F59" s="14">
        <v>2.458</v>
      </c>
      <c r="G59" s="57">
        <f>F59/D59*100</f>
        <v>147.27381665668065</v>
      </c>
      <c r="H59" s="60">
        <v>3.087</v>
      </c>
      <c r="I59" s="57">
        <f>H59/F59*100</f>
        <v>125.58991049633848</v>
      </c>
      <c r="J59" s="54"/>
      <c r="K59" s="54"/>
    </row>
    <row r="60" spans="1:11" s="55" customFormat="1" ht="27" customHeight="1">
      <c r="A60" s="56" t="s">
        <v>139</v>
      </c>
      <c r="B60" s="27" t="s">
        <v>20</v>
      </c>
      <c r="C60" s="33" t="s">
        <v>19</v>
      </c>
      <c r="D60" s="14">
        <v>1.507</v>
      </c>
      <c r="E60" s="58">
        <v>115.74500768049154</v>
      </c>
      <c r="F60" s="14">
        <v>1.765</v>
      </c>
      <c r="G60" s="57">
        <f>F60/D60*100</f>
        <v>117.12010617120106</v>
      </c>
      <c r="H60" s="61">
        <v>1.95</v>
      </c>
      <c r="I60" s="57">
        <f>H60/F60*100</f>
        <v>110.48158640226629</v>
      </c>
      <c r="J60" s="54"/>
      <c r="K60" s="54"/>
    </row>
    <row r="61" spans="1:11" s="55" customFormat="1" ht="25.5" customHeight="1">
      <c r="A61" s="56" t="s">
        <v>140</v>
      </c>
      <c r="B61" s="27" t="s">
        <v>21</v>
      </c>
      <c r="C61" s="33" t="s">
        <v>22</v>
      </c>
      <c r="D61" s="14"/>
      <c r="E61" s="58"/>
      <c r="F61" s="14"/>
      <c r="G61" s="53"/>
      <c r="H61" s="53"/>
      <c r="I61" s="53"/>
      <c r="J61" s="54"/>
      <c r="K61" s="54"/>
    </row>
    <row r="62" spans="1:11" s="55" customFormat="1" ht="32.25" customHeight="1">
      <c r="A62" s="56" t="s">
        <v>141</v>
      </c>
      <c r="B62" s="27" t="s">
        <v>23</v>
      </c>
      <c r="C62" s="33" t="s">
        <v>19</v>
      </c>
      <c r="D62" s="14"/>
      <c r="E62" s="58"/>
      <c r="F62" s="14"/>
      <c r="G62" s="53"/>
      <c r="H62" s="53"/>
      <c r="I62" s="53"/>
      <c r="J62" s="54"/>
      <c r="K62" s="54"/>
    </row>
    <row r="63" spans="1:11" s="55" customFormat="1" ht="30.75" customHeight="1">
      <c r="A63" s="56" t="s">
        <v>142</v>
      </c>
      <c r="B63" s="27" t="s">
        <v>24</v>
      </c>
      <c r="C63" s="33" t="s">
        <v>19</v>
      </c>
      <c r="D63" s="14">
        <v>0.025</v>
      </c>
      <c r="E63" s="58">
        <v>69.44444444444446</v>
      </c>
      <c r="F63" s="14"/>
      <c r="G63" s="53"/>
      <c r="H63" s="53"/>
      <c r="I63" s="53"/>
      <c r="J63" s="54"/>
      <c r="K63" s="54"/>
    </row>
    <row r="64" spans="1:11" s="55" customFormat="1" ht="31.5" customHeight="1">
      <c r="A64" s="56" t="s">
        <v>143</v>
      </c>
      <c r="B64" s="27" t="s">
        <v>25</v>
      </c>
      <c r="C64" s="33" t="s">
        <v>26</v>
      </c>
      <c r="D64" s="14">
        <v>9.124</v>
      </c>
      <c r="E64" s="58">
        <v>115.18747632874637</v>
      </c>
      <c r="F64" s="14">
        <v>9.697</v>
      </c>
      <c r="G64" s="57">
        <f>F64/D64*100</f>
        <v>106.28014028934676</v>
      </c>
      <c r="H64" s="60">
        <v>10.933</v>
      </c>
      <c r="I64" s="57">
        <f>H64/F64*100</f>
        <v>112.74621016809323</v>
      </c>
      <c r="J64" s="54"/>
      <c r="K64" s="54"/>
    </row>
    <row r="65" spans="1:11" ht="39" customHeight="1">
      <c r="A65" s="15" t="s">
        <v>144</v>
      </c>
      <c r="B65" s="76" t="s">
        <v>67</v>
      </c>
      <c r="C65" s="77"/>
      <c r="D65" s="16"/>
      <c r="E65" s="16"/>
      <c r="F65" s="16"/>
      <c r="G65" s="57"/>
      <c r="H65" s="17"/>
      <c r="I65" s="57"/>
      <c r="J65" s="10"/>
      <c r="K65" s="10"/>
    </row>
    <row r="66" spans="1:11" ht="27" customHeight="1">
      <c r="A66" s="18" t="s">
        <v>145</v>
      </c>
      <c r="B66" s="25" t="s">
        <v>61</v>
      </c>
      <c r="C66" s="26" t="s">
        <v>63</v>
      </c>
      <c r="D66" s="16">
        <v>2492.2</v>
      </c>
      <c r="E66" s="16">
        <v>97.4</v>
      </c>
      <c r="F66" s="16">
        <v>2480.6</v>
      </c>
      <c r="G66" s="57">
        <f>F66/D66*100</f>
        <v>99.534547789102</v>
      </c>
      <c r="H66" s="70">
        <v>2398.4</v>
      </c>
      <c r="I66" s="57">
        <f>H66/F66*100</f>
        <v>96.6862855760703</v>
      </c>
      <c r="J66" s="10"/>
      <c r="K66" s="10"/>
    </row>
    <row r="67" spans="1:11" ht="28.5" customHeight="1">
      <c r="A67" s="18" t="s">
        <v>146</v>
      </c>
      <c r="B67" s="25" t="s">
        <v>70</v>
      </c>
      <c r="C67" s="26" t="s">
        <v>63</v>
      </c>
      <c r="D67" s="16">
        <v>778</v>
      </c>
      <c r="E67" s="16">
        <v>131.2</v>
      </c>
      <c r="F67" s="16">
        <v>772</v>
      </c>
      <c r="G67" s="57">
        <f>F67/D67*100</f>
        <v>99.22879177377892</v>
      </c>
      <c r="H67" s="50">
        <v>876.8</v>
      </c>
      <c r="I67" s="57">
        <f>H67/F67*100</f>
        <v>113.57512953367875</v>
      </c>
      <c r="J67" s="10"/>
      <c r="K67" s="10"/>
    </row>
    <row r="68" spans="1:11" ht="24.75" customHeight="1">
      <c r="A68" s="18" t="s">
        <v>147</v>
      </c>
      <c r="B68" s="25" t="s">
        <v>62</v>
      </c>
      <c r="C68" s="26" t="s">
        <v>63</v>
      </c>
      <c r="D68" s="16">
        <v>17.8</v>
      </c>
      <c r="E68" s="16">
        <v>101.7</v>
      </c>
      <c r="F68" s="16">
        <v>21.7</v>
      </c>
      <c r="G68" s="57">
        <f>F68/D68*100</f>
        <v>121.91011235955057</v>
      </c>
      <c r="H68" s="65">
        <v>31</v>
      </c>
      <c r="I68" s="65">
        <f>SUM(H68/F68*100)</f>
        <v>142.85714285714286</v>
      </c>
      <c r="J68" s="10"/>
      <c r="K68" s="10"/>
    </row>
    <row r="69" spans="1:11" ht="27.75">
      <c r="A69" s="15" t="s">
        <v>148</v>
      </c>
      <c r="B69" s="82" t="s">
        <v>27</v>
      </c>
      <c r="C69" s="77"/>
      <c r="D69" s="16"/>
      <c r="E69" s="16"/>
      <c r="F69" s="16"/>
      <c r="G69" s="17"/>
      <c r="H69" s="17"/>
      <c r="I69" s="17"/>
      <c r="J69" s="10"/>
      <c r="K69" s="10"/>
    </row>
    <row r="70" spans="1:11" ht="31.5" customHeight="1">
      <c r="A70" s="18" t="s">
        <v>149</v>
      </c>
      <c r="B70" s="21" t="s">
        <v>28</v>
      </c>
      <c r="C70" s="20" t="s">
        <v>16</v>
      </c>
      <c r="D70" s="58">
        <v>3195.8</v>
      </c>
      <c r="E70" s="63">
        <v>84</v>
      </c>
      <c r="F70" s="14">
        <v>3820.3</v>
      </c>
      <c r="G70" s="14">
        <v>119.5</v>
      </c>
      <c r="H70" s="50">
        <v>3692.9</v>
      </c>
      <c r="I70" s="51">
        <v>96.7</v>
      </c>
      <c r="J70" s="10"/>
      <c r="K70" s="10"/>
    </row>
    <row r="71" spans="1:11" ht="57" customHeight="1">
      <c r="A71" s="18" t="s">
        <v>150</v>
      </c>
      <c r="B71" s="21" t="s">
        <v>64</v>
      </c>
      <c r="C71" s="20" t="s">
        <v>16</v>
      </c>
      <c r="D71" s="14">
        <v>2156.9</v>
      </c>
      <c r="E71" s="64">
        <v>90.4</v>
      </c>
      <c r="F71" s="14">
        <v>2806.4</v>
      </c>
      <c r="G71" s="14">
        <v>130.1</v>
      </c>
      <c r="H71" s="50">
        <v>2578.2</v>
      </c>
      <c r="I71" s="51">
        <v>91.9</v>
      </c>
      <c r="J71" s="10"/>
      <c r="K71" s="10"/>
    </row>
    <row r="72" spans="1:11" ht="27" customHeight="1">
      <c r="A72" s="18" t="s">
        <v>151</v>
      </c>
      <c r="B72" s="21" t="s">
        <v>29</v>
      </c>
      <c r="C72" s="20" t="s">
        <v>16</v>
      </c>
      <c r="D72" s="58">
        <v>3423.2</v>
      </c>
      <c r="E72" s="64">
        <v>83.8</v>
      </c>
      <c r="F72" s="14">
        <v>3909.3</v>
      </c>
      <c r="G72" s="14">
        <v>114.2</v>
      </c>
      <c r="H72" s="50">
        <v>3639.2</v>
      </c>
      <c r="I72" s="51">
        <v>93.1</v>
      </c>
      <c r="J72" s="10"/>
      <c r="K72" s="10"/>
    </row>
    <row r="73" spans="1:11" ht="30" customHeight="1">
      <c r="A73" s="18" t="s">
        <v>152</v>
      </c>
      <c r="B73" s="21" t="s">
        <v>241</v>
      </c>
      <c r="C73" s="20" t="s">
        <v>16</v>
      </c>
      <c r="D73" s="16">
        <v>2270.1</v>
      </c>
      <c r="E73" s="16">
        <v>64.9</v>
      </c>
      <c r="F73" s="16">
        <v>4952.1</v>
      </c>
      <c r="G73" s="65" t="s">
        <v>240</v>
      </c>
      <c r="H73" s="17"/>
      <c r="I73" s="17"/>
      <c r="J73" s="10"/>
      <c r="K73" s="10"/>
    </row>
    <row r="74" spans="1:11" ht="30" customHeight="1">
      <c r="A74" s="18" t="s">
        <v>153</v>
      </c>
      <c r="B74" s="21" t="s">
        <v>242</v>
      </c>
      <c r="C74" s="20" t="s">
        <v>16</v>
      </c>
      <c r="D74" s="16">
        <v>40411.8</v>
      </c>
      <c r="E74" s="16">
        <v>112.3</v>
      </c>
      <c r="F74" s="16">
        <v>63934.9</v>
      </c>
      <c r="G74" s="65">
        <f>SUM(F74/D74*100)</f>
        <v>158.20849355881202</v>
      </c>
      <c r="H74" s="17"/>
      <c r="I74" s="17"/>
      <c r="J74" s="10"/>
      <c r="K74" s="10"/>
    </row>
    <row r="75" spans="1:11" ht="26.25" customHeight="1">
      <c r="A75" s="18" t="s">
        <v>154</v>
      </c>
      <c r="B75" s="21" t="s">
        <v>99</v>
      </c>
      <c r="C75" s="20" t="s">
        <v>16</v>
      </c>
      <c r="D75" s="16">
        <v>3290.3</v>
      </c>
      <c r="E75" s="16" t="s">
        <v>239</v>
      </c>
      <c r="F75" s="16">
        <v>2369.6</v>
      </c>
      <c r="G75" s="65">
        <f>SUM(F75/D75*100)</f>
        <v>72.01774914141566</v>
      </c>
      <c r="H75" s="17"/>
      <c r="I75" s="17"/>
      <c r="J75" s="10"/>
      <c r="K75" s="10"/>
    </row>
    <row r="76" spans="1:11" ht="27" customHeight="1">
      <c r="A76" s="18" t="s">
        <v>155</v>
      </c>
      <c r="B76" s="21" t="s">
        <v>243</v>
      </c>
      <c r="C76" s="20" t="s">
        <v>16</v>
      </c>
      <c r="D76" s="16">
        <v>47961.5</v>
      </c>
      <c r="E76" s="49">
        <v>109</v>
      </c>
      <c r="F76" s="16">
        <v>44947.7</v>
      </c>
      <c r="G76" s="65">
        <f>SUM(F76/D76*100)</f>
        <v>93.71620987667191</v>
      </c>
      <c r="H76" s="17"/>
      <c r="I76" s="17"/>
      <c r="J76" s="10"/>
      <c r="K76" s="10"/>
    </row>
    <row r="77" spans="1:11" ht="28.5" customHeight="1">
      <c r="A77" s="18" t="s">
        <v>156</v>
      </c>
      <c r="B77" s="21" t="s">
        <v>99</v>
      </c>
      <c r="C77" s="20" t="s">
        <v>16</v>
      </c>
      <c r="D77" s="16">
        <v>18483.6</v>
      </c>
      <c r="E77" s="16">
        <v>154.1</v>
      </c>
      <c r="F77" s="16">
        <v>2683.3</v>
      </c>
      <c r="G77" s="65">
        <f>SUM(F77/D77*100)</f>
        <v>14.517193620290422</v>
      </c>
      <c r="H77" s="17"/>
      <c r="I77" s="17"/>
      <c r="J77" s="10"/>
      <c r="K77" s="10"/>
    </row>
    <row r="78" spans="1:11" ht="27.75" customHeight="1">
      <c r="A78" s="15" t="s">
        <v>157</v>
      </c>
      <c r="B78" s="82" t="s">
        <v>235</v>
      </c>
      <c r="C78" s="77"/>
      <c r="D78" s="16"/>
      <c r="E78" s="16"/>
      <c r="F78" s="16"/>
      <c r="G78" s="17"/>
      <c r="H78" s="17"/>
      <c r="I78" s="17"/>
      <c r="J78" s="10"/>
      <c r="K78" s="10"/>
    </row>
    <row r="79" spans="1:11" ht="25.5" customHeight="1">
      <c r="A79" s="18" t="s">
        <v>158</v>
      </c>
      <c r="B79" s="21" t="s">
        <v>48</v>
      </c>
      <c r="C79" s="20" t="s">
        <v>30</v>
      </c>
      <c r="D79" s="16">
        <v>37.4</v>
      </c>
      <c r="E79" s="16">
        <v>90.8</v>
      </c>
      <c r="F79" s="16">
        <v>42.3</v>
      </c>
      <c r="G79" s="50">
        <v>113.1</v>
      </c>
      <c r="H79" s="50">
        <v>28.1</v>
      </c>
      <c r="I79" s="51">
        <f>SUM(H79/F79*100)</f>
        <v>66.43026004728134</v>
      </c>
      <c r="J79" s="10"/>
      <c r="K79" s="10"/>
    </row>
    <row r="80" spans="1:11" ht="25.5" customHeight="1">
      <c r="A80" s="18" t="s">
        <v>159</v>
      </c>
      <c r="B80" s="21" t="s">
        <v>31</v>
      </c>
      <c r="C80" s="20" t="s">
        <v>32</v>
      </c>
      <c r="D80" s="16"/>
      <c r="E80" s="16"/>
      <c r="F80" s="16"/>
      <c r="G80" s="50"/>
      <c r="H80" s="50"/>
      <c r="I80" s="50"/>
      <c r="J80" s="10"/>
      <c r="K80" s="10"/>
    </row>
    <row r="81" spans="1:11" ht="27.75" customHeight="1">
      <c r="A81" s="18" t="s">
        <v>160</v>
      </c>
      <c r="B81" s="21" t="s">
        <v>33</v>
      </c>
      <c r="C81" s="20" t="s">
        <v>34</v>
      </c>
      <c r="D81" s="16"/>
      <c r="E81" s="16"/>
      <c r="F81" s="16"/>
      <c r="G81" s="50">
        <v>300</v>
      </c>
      <c r="H81" s="50"/>
      <c r="I81" s="50"/>
      <c r="J81" s="10"/>
      <c r="K81" s="10"/>
    </row>
    <row r="82" spans="1:11" ht="60" customHeight="1">
      <c r="A82" s="18" t="s">
        <v>161</v>
      </c>
      <c r="B82" s="21" t="s">
        <v>35</v>
      </c>
      <c r="C82" s="20" t="s">
        <v>36</v>
      </c>
      <c r="D82" s="16"/>
      <c r="E82" s="16"/>
      <c r="F82" s="16"/>
      <c r="G82" s="50"/>
      <c r="H82" s="50"/>
      <c r="I82" s="50"/>
      <c r="J82" s="10"/>
      <c r="K82" s="10"/>
    </row>
    <row r="83" spans="1:11" ht="27" customHeight="1">
      <c r="A83" s="18" t="s">
        <v>162</v>
      </c>
      <c r="B83" s="21" t="s">
        <v>37</v>
      </c>
      <c r="C83" s="20" t="s">
        <v>38</v>
      </c>
      <c r="D83" s="16"/>
      <c r="E83" s="16"/>
      <c r="F83" s="16"/>
      <c r="G83" s="50"/>
      <c r="H83" s="50"/>
      <c r="I83" s="50"/>
      <c r="J83" s="10"/>
      <c r="K83" s="10"/>
    </row>
    <row r="84" spans="1:11" ht="26.25" customHeight="1">
      <c r="A84" s="15" t="s">
        <v>163</v>
      </c>
      <c r="B84" s="82" t="s">
        <v>71</v>
      </c>
      <c r="C84" s="77"/>
      <c r="D84" s="16"/>
      <c r="E84" s="16"/>
      <c r="F84" s="16"/>
      <c r="G84" s="17"/>
      <c r="H84" s="17"/>
      <c r="I84" s="17"/>
      <c r="J84" s="10"/>
      <c r="K84" s="10"/>
    </row>
    <row r="85" spans="1:11" ht="51.75" customHeight="1">
      <c r="A85" s="18" t="s">
        <v>164</v>
      </c>
      <c r="B85" s="27" t="s">
        <v>81</v>
      </c>
      <c r="C85" s="20" t="s">
        <v>49</v>
      </c>
      <c r="D85" s="16">
        <v>10</v>
      </c>
      <c r="E85" s="16">
        <v>125</v>
      </c>
      <c r="F85" s="16">
        <v>10</v>
      </c>
      <c r="G85" s="50">
        <v>100</v>
      </c>
      <c r="H85" s="50">
        <v>12</v>
      </c>
      <c r="I85" s="50">
        <v>120</v>
      </c>
      <c r="J85" s="10"/>
      <c r="K85" s="10"/>
    </row>
    <row r="86" spans="1:11" ht="26.25" customHeight="1">
      <c r="A86" s="18" t="s">
        <v>165</v>
      </c>
      <c r="B86" s="28" t="s">
        <v>82</v>
      </c>
      <c r="C86" s="20" t="s">
        <v>49</v>
      </c>
      <c r="D86" s="16">
        <v>5</v>
      </c>
      <c r="E86" s="16">
        <v>100</v>
      </c>
      <c r="F86" s="16">
        <v>5</v>
      </c>
      <c r="G86" s="50">
        <v>100</v>
      </c>
      <c r="H86" s="50">
        <v>7</v>
      </c>
      <c r="I86" s="50">
        <v>140</v>
      </c>
      <c r="J86" s="10"/>
      <c r="K86" s="10"/>
    </row>
    <row r="87" spans="1:11" ht="25.5" customHeight="1">
      <c r="A87" s="18" t="s">
        <v>166</v>
      </c>
      <c r="B87" s="29" t="s">
        <v>84</v>
      </c>
      <c r="C87" s="20" t="s">
        <v>49</v>
      </c>
      <c r="D87" s="16">
        <v>4</v>
      </c>
      <c r="E87" s="16">
        <v>100</v>
      </c>
      <c r="F87" s="16">
        <v>5</v>
      </c>
      <c r="G87" s="50">
        <v>125</v>
      </c>
      <c r="H87" s="50">
        <v>7</v>
      </c>
      <c r="I87" s="50">
        <v>140</v>
      </c>
      <c r="J87" s="10"/>
      <c r="K87" s="10"/>
    </row>
    <row r="88" spans="1:11" ht="30" customHeight="1">
      <c r="A88" s="18" t="s">
        <v>167</v>
      </c>
      <c r="B88" s="30" t="s">
        <v>83</v>
      </c>
      <c r="C88" s="20" t="s">
        <v>49</v>
      </c>
      <c r="D88" s="16">
        <v>5</v>
      </c>
      <c r="E88" s="16">
        <v>166.7</v>
      </c>
      <c r="F88" s="16">
        <v>5</v>
      </c>
      <c r="G88" s="50">
        <v>100</v>
      </c>
      <c r="H88" s="50">
        <v>5</v>
      </c>
      <c r="I88" s="50">
        <v>100</v>
      </c>
      <c r="J88" s="10"/>
      <c r="K88" s="10"/>
    </row>
    <row r="89" spans="1:11" ht="25.5" customHeight="1">
      <c r="A89" s="18" t="s">
        <v>168</v>
      </c>
      <c r="B89" s="29" t="s">
        <v>84</v>
      </c>
      <c r="C89" s="20" t="s">
        <v>49</v>
      </c>
      <c r="D89" s="16">
        <v>4</v>
      </c>
      <c r="E89" s="16">
        <v>133.3</v>
      </c>
      <c r="F89" s="16">
        <v>4</v>
      </c>
      <c r="G89" s="50">
        <v>100</v>
      </c>
      <c r="H89" s="50">
        <v>4</v>
      </c>
      <c r="I89" s="50">
        <v>100</v>
      </c>
      <c r="J89" s="10"/>
      <c r="K89" s="10"/>
    </row>
    <row r="90" spans="1:11" ht="33.75" customHeight="1">
      <c r="A90" s="18" t="s">
        <v>169</v>
      </c>
      <c r="B90" s="21" t="s">
        <v>50</v>
      </c>
      <c r="C90" s="20" t="s">
        <v>7</v>
      </c>
      <c r="D90" s="16">
        <v>100</v>
      </c>
      <c r="E90" s="16"/>
      <c r="F90" s="16">
        <v>100</v>
      </c>
      <c r="G90" s="50"/>
      <c r="H90" s="50">
        <v>100</v>
      </c>
      <c r="I90" s="50"/>
      <c r="J90" s="10"/>
      <c r="K90" s="10"/>
    </row>
    <row r="91" spans="1:11" ht="33" customHeight="1">
      <c r="A91" s="18" t="s">
        <v>170</v>
      </c>
      <c r="B91" s="21" t="s">
        <v>51</v>
      </c>
      <c r="C91" s="20" t="s">
        <v>3</v>
      </c>
      <c r="D91" s="16">
        <v>422.3</v>
      </c>
      <c r="E91" s="16">
        <v>125.4</v>
      </c>
      <c r="F91" s="16">
        <v>477.6</v>
      </c>
      <c r="G91" s="51">
        <v>113.09495619228038</v>
      </c>
      <c r="H91" s="51">
        <v>400</v>
      </c>
      <c r="I91" s="51">
        <v>83.75209380234506</v>
      </c>
      <c r="J91" s="10"/>
      <c r="K91" s="10"/>
    </row>
    <row r="92" spans="1:11" ht="53.25" customHeight="1">
      <c r="A92" s="18" t="s">
        <v>171</v>
      </c>
      <c r="B92" s="21" t="s">
        <v>52</v>
      </c>
      <c r="C92" s="20" t="s">
        <v>7</v>
      </c>
      <c r="D92" s="16">
        <v>41.8</v>
      </c>
      <c r="E92" s="16"/>
      <c r="F92" s="16">
        <v>35.3</v>
      </c>
      <c r="G92" s="50"/>
      <c r="H92" s="51">
        <v>41</v>
      </c>
      <c r="I92" s="50"/>
      <c r="J92" s="10"/>
      <c r="K92" s="10"/>
    </row>
    <row r="93" spans="1:11" ht="69" customHeight="1">
      <c r="A93" s="18" t="s">
        <v>172</v>
      </c>
      <c r="B93" s="31" t="s">
        <v>65</v>
      </c>
      <c r="C93" s="20" t="s">
        <v>3</v>
      </c>
      <c r="D93" s="49">
        <v>22.73</v>
      </c>
      <c r="E93" s="16">
        <v>85.5</v>
      </c>
      <c r="F93" s="16">
        <v>19.3</v>
      </c>
      <c r="G93" s="51">
        <v>84.90981082270127</v>
      </c>
      <c r="H93" s="50">
        <v>26.3</v>
      </c>
      <c r="I93" s="51">
        <f>SUM(H93/F93)*100</f>
        <v>136.26943005181346</v>
      </c>
      <c r="J93" s="10"/>
      <c r="K93" s="10"/>
    </row>
    <row r="94" spans="1:11" ht="80.25" customHeight="1">
      <c r="A94" s="18" t="s">
        <v>173</v>
      </c>
      <c r="B94" s="32" t="s">
        <v>88</v>
      </c>
      <c r="C94" s="33" t="s">
        <v>7</v>
      </c>
      <c r="D94" s="16">
        <v>100</v>
      </c>
      <c r="E94" s="16"/>
      <c r="F94" s="16">
        <v>100</v>
      </c>
      <c r="G94" s="50"/>
      <c r="H94" s="50">
        <v>100</v>
      </c>
      <c r="I94" s="50"/>
      <c r="J94" s="10"/>
      <c r="K94" s="10"/>
    </row>
    <row r="95" spans="1:11" ht="80.25" customHeight="1">
      <c r="A95" s="18" t="s">
        <v>174</v>
      </c>
      <c r="B95" s="32" t="s">
        <v>96</v>
      </c>
      <c r="C95" s="33" t="s">
        <v>49</v>
      </c>
      <c r="D95" s="14">
        <v>583</v>
      </c>
      <c r="E95" s="14">
        <v>60.7</v>
      </c>
      <c r="F95" s="14">
        <v>511</v>
      </c>
      <c r="G95" s="59">
        <f>SUM(F95/D95*100)</f>
        <v>87.6500857632933</v>
      </c>
      <c r="H95" s="62">
        <v>623</v>
      </c>
      <c r="I95" s="59">
        <f>SUM(H95/F95*100)</f>
        <v>121.91780821917808</v>
      </c>
      <c r="J95" s="10"/>
      <c r="K95" s="10"/>
    </row>
    <row r="96" spans="1:11" ht="117" customHeight="1">
      <c r="A96" s="18" t="s">
        <v>175</v>
      </c>
      <c r="B96" s="32" t="s">
        <v>97</v>
      </c>
      <c r="C96" s="33" t="s">
        <v>80</v>
      </c>
      <c r="D96" s="14">
        <v>1213</v>
      </c>
      <c r="E96" s="14">
        <v>78.6</v>
      </c>
      <c r="F96" s="14">
        <v>1046</v>
      </c>
      <c r="G96" s="59">
        <f>SUM(F96/D96*100)</f>
        <v>86.23248145094806</v>
      </c>
      <c r="H96" s="62">
        <v>1270</v>
      </c>
      <c r="I96" s="59">
        <f>SUM(H96/F96*100)</f>
        <v>121.414913957935</v>
      </c>
      <c r="J96" s="10"/>
      <c r="K96" s="10"/>
    </row>
    <row r="97" spans="1:11" s="4" customFormat="1" ht="148.5" customHeight="1">
      <c r="A97" s="18" t="s">
        <v>176</v>
      </c>
      <c r="B97" s="27" t="s">
        <v>89</v>
      </c>
      <c r="C97" s="33" t="s">
        <v>7</v>
      </c>
      <c r="D97" s="16">
        <v>85.6</v>
      </c>
      <c r="E97" s="16"/>
      <c r="F97" s="16">
        <v>86.1</v>
      </c>
      <c r="G97" s="50"/>
      <c r="H97" s="50">
        <v>86.1</v>
      </c>
      <c r="I97" s="50"/>
      <c r="J97" s="10"/>
      <c r="K97" s="11"/>
    </row>
    <row r="98" spans="1:11" s="4" customFormat="1" ht="38.25" customHeight="1">
      <c r="A98" s="18" t="s">
        <v>177</v>
      </c>
      <c r="B98" s="21" t="s">
        <v>90</v>
      </c>
      <c r="C98" s="20" t="s">
        <v>7</v>
      </c>
      <c r="D98" s="16">
        <v>100</v>
      </c>
      <c r="E98" s="16"/>
      <c r="F98" s="16">
        <v>100</v>
      </c>
      <c r="G98" s="50"/>
      <c r="H98" s="50">
        <v>100</v>
      </c>
      <c r="I98" s="50"/>
      <c r="J98" s="10"/>
      <c r="K98" s="11"/>
    </row>
    <row r="99" spans="1:11" s="4" customFormat="1" ht="35.25" customHeight="1">
      <c r="A99" s="18" t="s">
        <v>178</v>
      </c>
      <c r="B99" s="21" t="s">
        <v>91</v>
      </c>
      <c r="C99" s="20" t="s">
        <v>7</v>
      </c>
      <c r="D99" s="16">
        <v>91.9</v>
      </c>
      <c r="E99" s="16"/>
      <c r="F99" s="16">
        <v>91.7</v>
      </c>
      <c r="G99" s="50"/>
      <c r="H99" s="50">
        <v>91.7</v>
      </c>
      <c r="I99" s="50"/>
      <c r="J99" s="10"/>
      <c r="K99" s="11"/>
    </row>
    <row r="100" spans="1:11" s="4" customFormat="1" ht="33" customHeight="1">
      <c r="A100" s="18" t="s">
        <v>179</v>
      </c>
      <c r="B100" s="21" t="s">
        <v>92</v>
      </c>
      <c r="C100" s="20" t="s">
        <v>7</v>
      </c>
      <c r="D100" s="16">
        <v>97.5</v>
      </c>
      <c r="E100" s="16"/>
      <c r="F100" s="16">
        <v>97.6</v>
      </c>
      <c r="G100" s="50"/>
      <c r="H100" s="50">
        <v>97.6</v>
      </c>
      <c r="I100" s="50"/>
      <c r="J100" s="10"/>
      <c r="K100" s="11"/>
    </row>
    <row r="101" spans="1:11" s="4" customFormat="1" ht="32.25" customHeight="1">
      <c r="A101" s="18" t="s">
        <v>180</v>
      </c>
      <c r="B101" s="21" t="s">
        <v>93</v>
      </c>
      <c r="C101" s="20" t="s">
        <v>7</v>
      </c>
      <c r="D101" s="16">
        <v>84.5</v>
      </c>
      <c r="E101" s="16"/>
      <c r="F101" s="16">
        <v>85</v>
      </c>
      <c r="G101" s="50"/>
      <c r="H101" s="50">
        <v>85</v>
      </c>
      <c r="I101" s="50"/>
      <c r="J101" s="10"/>
      <c r="K101" s="11"/>
    </row>
    <row r="102" spans="1:11" s="4" customFormat="1" ht="30.75" customHeight="1">
      <c r="A102" s="18" t="s">
        <v>181</v>
      </c>
      <c r="B102" s="21" t="s">
        <v>94</v>
      </c>
      <c r="C102" s="20" t="s">
        <v>7</v>
      </c>
      <c r="D102" s="16">
        <v>98.1</v>
      </c>
      <c r="E102" s="16"/>
      <c r="F102" s="16">
        <v>98.2</v>
      </c>
      <c r="G102" s="50"/>
      <c r="H102" s="50">
        <v>98.2</v>
      </c>
      <c r="I102" s="50"/>
      <c r="J102" s="10"/>
      <c r="K102" s="11"/>
    </row>
    <row r="103" spans="1:11" s="4" customFormat="1" ht="59.25" customHeight="1">
      <c r="A103" s="18" t="s">
        <v>182</v>
      </c>
      <c r="B103" s="21" t="s">
        <v>98</v>
      </c>
      <c r="C103" s="20" t="s">
        <v>7</v>
      </c>
      <c r="D103" s="16">
        <v>85.6</v>
      </c>
      <c r="E103" s="16"/>
      <c r="F103" s="16">
        <v>86.1</v>
      </c>
      <c r="G103" s="50"/>
      <c r="H103" s="50">
        <v>86.1</v>
      </c>
      <c r="I103" s="50"/>
      <c r="J103" s="10"/>
      <c r="K103" s="11"/>
    </row>
    <row r="104" spans="1:11" s="4" customFormat="1" ht="53.25" customHeight="1">
      <c r="A104" s="18" t="s">
        <v>183</v>
      </c>
      <c r="B104" s="21" t="s">
        <v>95</v>
      </c>
      <c r="C104" s="20" t="s">
        <v>7</v>
      </c>
      <c r="D104" s="16">
        <v>2</v>
      </c>
      <c r="E104" s="16"/>
      <c r="F104" s="16">
        <v>2.1</v>
      </c>
      <c r="G104" s="50"/>
      <c r="H104" s="50">
        <v>2.1</v>
      </c>
      <c r="I104" s="50"/>
      <c r="J104" s="10"/>
      <c r="K104" s="11"/>
    </row>
    <row r="105" spans="1:11" ht="28.5" customHeight="1">
      <c r="A105" s="15" t="s">
        <v>184</v>
      </c>
      <c r="B105" s="82" t="s">
        <v>39</v>
      </c>
      <c r="C105" s="77"/>
      <c r="D105" s="16"/>
      <c r="E105" s="16"/>
      <c r="F105" s="16"/>
      <c r="G105" s="17"/>
      <c r="H105" s="17"/>
      <c r="I105" s="17"/>
      <c r="J105" s="10"/>
      <c r="K105" s="10"/>
    </row>
    <row r="106" spans="1:11" ht="53.25" customHeight="1">
      <c r="A106" s="18" t="s">
        <v>185</v>
      </c>
      <c r="B106" s="25" t="s">
        <v>226</v>
      </c>
      <c r="C106" s="20" t="s">
        <v>40</v>
      </c>
      <c r="D106" s="16">
        <v>72375.3</v>
      </c>
      <c r="E106" s="40">
        <v>106.5</v>
      </c>
      <c r="F106" s="66">
        <v>74771.2</v>
      </c>
      <c r="G106" s="43">
        <v>103.3</v>
      </c>
      <c r="H106" s="42">
        <v>78782</v>
      </c>
      <c r="I106" s="43">
        <v>105.4</v>
      </c>
      <c r="J106" s="10"/>
      <c r="K106" s="10"/>
    </row>
    <row r="107" spans="1:11" ht="33" customHeight="1">
      <c r="A107" s="18" t="s">
        <v>186</v>
      </c>
      <c r="B107" s="25" t="s">
        <v>225</v>
      </c>
      <c r="C107" s="20" t="s">
        <v>40</v>
      </c>
      <c r="D107" s="44">
        <v>48520.1</v>
      </c>
      <c r="E107" s="45">
        <v>106</v>
      </c>
      <c r="F107" s="45">
        <v>48404.8</v>
      </c>
      <c r="G107" s="48">
        <v>99.8</v>
      </c>
      <c r="H107" s="67">
        <v>50310.9</v>
      </c>
      <c r="I107" s="48">
        <v>103.9</v>
      </c>
      <c r="J107" s="10"/>
      <c r="K107" s="10"/>
    </row>
    <row r="108" spans="1:11" ht="27" customHeight="1">
      <c r="A108" s="18" t="s">
        <v>187</v>
      </c>
      <c r="B108" s="21" t="s">
        <v>41</v>
      </c>
      <c r="C108" s="20" t="s">
        <v>40</v>
      </c>
      <c r="D108" s="69">
        <v>229388.9</v>
      </c>
      <c r="E108" s="69">
        <v>106.8</v>
      </c>
      <c r="F108" s="69">
        <v>317326.3</v>
      </c>
      <c r="G108" s="65">
        <v>138.3</v>
      </c>
      <c r="H108" s="65">
        <v>322027</v>
      </c>
      <c r="I108" s="65">
        <v>101.5</v>
      </c>
      <c r="J108" s="10"/>
      <c r="K108" s="10"/>
    </row>
    <row r="109" spans="1:11" ht="30.75" customHeight="1">
      <c r="A109" s="18" t="s">
        <v>188</v>
      </c>
      <c r="B109" s="21" t="s">
        <v>45</v>
      </c>
      <c r="C109" s="20" t="s">
        <v>7</v>
      </c>
      <c r="D109" s="16">
        <v>95.7</v>
      </c>
      <c r="E109" s="40"/>
      <c r="F109" s="40">
        <v>88.4</v>
      </c>
      <c r="G109" s="43"/>
      <c r="H109" s="68">
        <v>95</v>
      </c>
      <c r="I109" s="43"/>
      <c r="J109" s="10"/>
      <c r="K109" s="10"/>
    </row>
    <row r="110" spans="1:11" ht="54" customHeight="1">
      <c r="A110" s="18" t="s">
        <v>189</v>
      </c>
      <c r="B110" s="21" t="s">
        <v>42</v>
      </c>
      <c r="C110" s="20" t="s">
        <v>40</v>
      </c>
      <c r="D110" s="44">
        <v>17145.7</v>
      </c>
      <c r="E110" s="45">
        <v>107.8</v>
      </c>
      <c r="F110" s="45">
        <v>18844.6</v>
      </c>
      <c r="G110" s="48">
        <v>109.9</v>
      </c>
      <c r="H110" s="47">
        <v>20704.9</v>
      </c>
      <c r="I110" s="48">
        <v>109.9</v>
      </c>
      <c r="J110" s="10"/>
      <c r="K110" s="10"/>
    </row>
    <row r="111" spans="1:11" ht="63" customHeight="1">
      <c r="A111" s="18" t="s">
        <v>190</v>
      </c>
      <c r="B111" s="21" t="s">
        <v>43</v>
      </c>
      <c r="C111" s="20" t="s">
        <v>7</v>
      </c>
      <c r="D111" s="44">
        <v>190.8</v>
      </c>
      <c r="E111" s="45"/>
      <c r="F111" s="45">
        <v>197</v>
      </c>
      <c r="G111" s="48"/>
      <c r="H111" s="47">
        <v>192.7</v>
      </c>
      <c r="I111" s="48"/>
      <c r="J111" s="10"/>
      <c r="K111" s="10"/>
    </row>
    <row r="112" spans="1:11" ht="30.75" customHeight="1">
      <c r="A112" s="18" t="s">
        <v>191</v>
      </c>
      <c r="B112" s="25" t="s">
        <v>224</v>
      </c>
      <c r="C112" s="20" t="s">
        <v>44</v>
      </c>
      <c r="D112" s="16">
        <v>146.7</v>
      </c>
      <c r="E112" s="16">
        <v>103.4</v>
      </c>
      <c r="F112" s="16">
        <v>231.5</v>
      </c>
      <c r="G112" s="50">
        <v>157.8</v>
      </c>
      <c r="H112" s="50">
        <v>234.1</v>
      </c>
      <c r="I112" s="50">
        <v>101.1</v>
      </c>
      <c r="J112" s="10"/>
      <c r="K112" s="10"/>
    </row>
    <row r="113" spans="1:11" ht="29.25" customHeight="1">
      <c r="A113" s="18" t="s">
        <v>192</v>
      </c>
      <c r="B113" s="21" t="s">
        <v>77</v>
      </c>
      <c r="C113" s="20" t="s">
        <v>44</v>
      </c>
      <c r="D113" s="16">
        <v>64</v>
      </c>
      <c r="E113" s="16">
        <v>107.5</v>
      </c>
      <c r="F113" s="16">
        <v>65.6</v>
      </c>
      <c r="G113" s="50">
        <v>102.4</v>
      </c>
      <c r="H113" s="50">
        <v>67.1</v>
      </c>
      <c r="I113" s="50">
        <v>102.4</v>
      </c>
      <c r="J113" s="10"/>
      <c r="K113" s="10"/>
    </row>
    <row r="114" spans="1:11" ht="92.25" customHeight="1">
      <c r="A114" s="18" t="s">
        <v>193</v>
      </c>
      <c r="B114" s="25" t="s">
        <v>245</v>
      </c>
      <c r="C114" s="26" t="s">
        <v>60</v>
      </c>
      <c r="D114" s="16"/>
      <c r="E114" s="16"/>
      <c r="F114" s="16"/>
      <c r="G114" s="17"/>
      <c r="H114" s="17"/>
      <c r="I114" s="17"/>
      <c r="J114" s="10"/>
      <c r="K114" s="10"/>
    </row>
    <row r="115" spans="1:11" ht="17.25" customHeight="1">
      <c r="A115" s="34"/>
      <c r="B115" s="35"/>
      <c r="C115" s="36"/>
      <c r="D115" s="37"/>
      <c r="E115" s="37"/>
      <c r="F115" s="37"/>
      <c r="G115" s="34"/>
      <c r="H115" s="34"/>
      <c r="I115" s="34"/>
      <c r="J115" s="8"/>
      <c r="K115" s="8"/>
    </row>
    <row r="116" spans="1:11" ht="27.75" hidden="1">
      <c r="A116" s="34"/>
      <c r="B116" s="35"/>
      <c r="C116" s="36"/>
      <c r="D116" s="37"/>
      <c r="E116" s="37"/>
      <c r="F116" s="37"/>
      <c r="G116" s="34"/>
      <c r="H116" s="34"/>
      <c r="I116" s="34"/>
      <c r="J116" s="8"/>
      <c r="K116" s="8"/>
    </row>
    <row r="117" spans="1:11" ht="30.75">
      <c r="A117" s="34"/>
      <c r="B117" s="38" t="s">
        <v>238</v>
      </c>
      <c r="C117" s="34"/>
      <c r="D117" s="34"/>
      <c r="E117" s="34"/>
      <c r="F117" s="34"/>
      <c r="G117" s="34"/>
      <c r="H117" s="34"/>
      <c r="I117" s="34"/>
      <c r="J117" s="8"/>
      <c r="K117" s="8"/>
    </row>
    <row r="118" spans="1:11" ht="30.75">
      <c r="A118" s="34"/>
      <c r="B118" s="39" t="s">
        <v>236</v>
      </c>
      <c r="C118" s="34"/>
      <c r="D118" s="34"/>
      <c r="E118" s="34"/>
      <c r="F118" s="34"/>
      <c r="G118" s="34"/>
      <c r="H118" s="34"/>
      <c r="I118" s="34"/>
      <c r="J118" s="8"/>
      <c r="K118" s="8"/>
    </row>
    <row r="119" spans="1:11" ht="30.75">
      <c r="A119" s="34"/>
      <c r="B119" s="39" t="s">
        <v>237</v>
      </c>
      <c r="C119" s="34"/>
      <c r="D119" s="34"/>
      <c r="E119" s="34"/>
      <c r="F119" s="34"/>
      <c r="G119" s="34"/>
      <c r="H119" s="34"/>
      <c r="I119" s="34"/>
      <c r="J119" s="8"/>
      <c r="K119" s="8"/>
    </row>
    <row r="120" spans="1:9" ht="27.75">
      <c r="A120" s="34"/>
      <c r="B120" s="34" t="s">
        <v>244</v>
      </c>
      <c r="C120" s="34"/>
      <c r="D120" s="34"/>
      <c r="E120" s="34"/>
      <c r="F120" s="34"/>
      <c r="G120" s="34"/>
      <c r="H120" s="34"/>
      <c r="I120" s="34"/>
    </row>
    <row r="121" spans="2:8" ht="55.5" customHeight="1">
      <c r="B121" s="71" t="s">
        <v>247</v>
      </c>
      <c r="C121" s="72"/>
      <c r="D121" s="72"/>
      <c r="E121" s="72"/>
      <c r="F121" s="72"/>
      <c r="G121" s="72"/>
      <c r="H121" s="72"/>
    </row>
  </sheetData>
  <sheetProtection/>
  <mergeCells count="17">
    <mergeCell ref="B105:C105"/>
    <mergeCell ref="B50:C50"/>
    <mergeCell ref="B53:C53"/>
    <mergeCell ref="B65:C65"/>
    <mergeCell ref="B56:C56"/>
    <mergeCell ref="B69:C69"/>
    <mergeCell ref="B78:C78"/>
    <mergeCell ref="B121:H121"/>
    <mergeCell ref="A2:K2"/>
    <mergeCell ref="A3:K3"/>
    <mergeCell ref="B47:C47"/>
    <mergeCell ref="B19:C19"/>
    <mergeCell ref="B6:C6"/>
    <mergeCell ref="B10:C10"/>
    <mergeCell ref="B44:C44"/>
    <mergeCell ref="B28:C28"/>
    <mergeCell ref="B84:C84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35" r:id="rId1"/>
  <rowBreaks count="3" manualBreakCount="3">
    <brk id="27" max="255" man="1"/>
    <brk id="62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Пивоварчик Лидия Геннадьевна</cp:lastModifiedBy>
  <cp:lastPrinted>2017-01-26T09:43:02Z</cp:lastPrinted>
  <dcterms:created xsi:type="dcterms:W3CDTF">2007-04-10T02:31:52Z</dcterms:created>
  <dcterms:modified xsi:type="dcterms:W3CDTF">2017-03-24T10:53:24Z</dcterms:modified>
  <cp:category/>
  <cp:version/>
  <cp:contentType/>
  <cp:contentStatus/>
</cp:coreProperties>
</file>